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Kumar Sir\13. MARK INFRA STRUCTURE PVT LTD\CLAIMS TO IBBI\"/>
    </mc:Choice>
  </mc:AlternateContent>
  <xr:revisionPtr revIDLastSave="0" documentId="13_ncr:1_{2515C5E7-A047-4CCB-8711-AF00EDBF14C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mployees - Form E %" sheetId="2" r:id="rId1"/>
  </sheets>
  <definedNames>
    <definedName name="_xlnm.Print_Area" localSheetId="0">'Employees - Form E %'!$A$2:$E$34</definedName>
    <definedName name="_xlnm.Print_Titles" localSheetId="0">'Employees - Form E %'!$A:$B,'Employees - Form E %'!$1:$3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E4" i="2" s="1"/>
  <c r="E5" i="2"/>
  <c r="A6" i="2"/>
  <c r="A7" i="2" s="1"/>
  <c r="C6" i="2"/>
  <c r="E6" i="2" s="1"/>
  <c r="E7" i="2"/>
  <c r="E8" i="2"/>
  <c r="C9" i="2"/>
  <c r="E9" i="2" s="1"/>
  <c r="C10" i="2"/>
  <c r="E10" i="2" s="1"/>
  <c r="C11" i="2"/>
  <c r="E11" i="2" s="1"/>
  <c r="E12" i="2"/>
  <c r="E13" i="2"/>
  <c r="E14" i="2"/>
  <c r="E15" i="2"/>
  <c r="C16" i="2"/>
  <c r="E16" i="2" s="1"/>
  <c r="C17" i="2"/>
  <c r="E17" i="2" s="1"/>
  <c r="E18" i="2"/>
  <c r="C19" i="2"/>
  <c r="E19" i="2" s="1"/>
  <c r="C20" i="2"/>
  <c r="E20" i="2"/>
  <c r="E21" i="2"/>
  <c r="C22" i="2"/>
  <c r="E22" i="2" s="1"/>
  <c r="E23" i="2"/>
  <c r="E24" i="2"/>
  <c r="E25" i="2"/>
  <c r="E26" i="2"/>
  <c r="E27" i="2"/>
  <c r="E28" i="2"/>
  <c r="C29" i="2"/>
  <c r="E29" i="2" s="1"/>
  <c r="E30" i="2"/>
  <c r="E31" i="2"/>
  <c r="E32" i="2"/>
  <c r="E33" i="2"/>
  <c r="D34" i="2"/>
  <c r="A34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E34" i="2"/>
  <c r="C34" i="2"/>
</calcChain>
</file>

<file path=xl/sharedStrings.xml><?xml version="1.0" encoding="utf-8"?>
<sst xmlns="http://schemas.openxmlformats.org/spreadsheetml/2006/main" count="69" uniqueCount="40">
  <si>
    <t>S.No</t>
  </si>
  <si>
    <t>Name of Employee Creditor</t>
  </si>
  <si>
    <t>Kota Murali Krishna</t>
  </si>
  <si>
    <t>Gopisetti Srinivasarao</t>
  </si>
  <si>
    <t>Y Venkateswarlu</t>
  </si>
  <si>
    <t>MIR Asgar Ali Quraishi</t>
  </si>
  <si>
    <t>V Ravi Kumar</t>
  </si>
  <si>
    <t>Tangirala Ashok</t>
  </si>
  <si>
    <t>K.Raja Rajeswari</t>
  </si>
  <si>
    <t>GVN Kumar</t>
  </si>
  <si>
    <t>Tharigopula Kusuma Harinadh Chowdary</t>
  </si>
  <si>
    <t>Nikhil Biswas</t>
  </si>
  <si>
    <t>D Siva Prasad</t>
  </si>
  <si>
    <t>T Vasantha Rao</t>
  </si>
  <si>
    <t>T Krishna Murthy</t>
  </si>
  <si>
    <t>G Srikanth</t>
  </si>
  <si>
    <t>Chaganti Mahesh - 6-1-108/71/1/28, Gaggilla Yellamma Nagar, Signal Colony Back side, Mahabubabad, Warangal - 506 101</t>
  </si>
  <si>
    <t>Guddati Prasantha Kumar, S/o Satyanarayana, Harijanapeta, Kirlampudi, East Godavari Dist. AP-533 431.</t>
  </si>
  <si>
    <t>Kancharla Ravindra Babu, S/o Kancharla Hanumantha Rao, Mothadaka, Guntur - 522016</t>
  </si>
  <si>
    <t>M Nageshwara Rao, MIG- 4479, New MIG Colony, BHEL, R C Puram, Hyderabad - 502032</t>
  </si>
  <si>
    <t>TSS Subba Rao, Flat No. 402, Sai Chaitra Residency, Mathri Sri Nagar, Hyderabad - 500 049</t>
  </si>
  <si>
    <t>P Indraveni, EWS- 717, Road No.2, Phase - 3, Near Madhu Sudhan Hospital , KPHB Colony, Kukatpally, Hyderabad.</t>
  </si>
  <si>
    <t>CH. Sri Rama Chandra Murthy,  2-31/5/3, Shivajinagar Colony, Serilingampally, Hyderabad - 500 019.</t>
  </si>
  <si>
    <t>V Kiran Kumar, Krishna Prasad, 4-125, Gandhi Nagar, Near Kotabavi Paturu, Telikicherla Post, Nallajerla Mandal, West Godavari Dist. AP-534111</t>
  </si>
  <si>
    <t>M Naga Phaneendra, H.No.9-123/3, Tulluru, Guntur , AP- 522237</t>
  </si>
  <si>
    <t>M Yedukondalu, H.No.9-123/3, Tulluru, Guntur , AP- 522237</t>
  </si>
  <si>
    <t>Mallikarjunayya, H.No.30, Matadara Oni, Dasaoura, Ballari, Karnataka - 583120</t>
  </si>
  <si>
    <t>Amount of claim rejected</t>
  </si>
  <si>
    <t>Amount of claim received</t>
  </si>
  <si>
    <t xml:space="preserve">Claims Received from Employees  in Form - E as per the Form B published - M/s Mark Infrastructure Pvt Ltd  </t>
  </si>
  <si>
    <t>Claims Received during Liquidation Period</t>
  </si>
  <si>
    <t>Amount of claim admitted</t>
  </si>
  <si>
    <t>K Srilakshmi</t>
  </si>
  <si>
    <t>Rajendra Prasad Immadi</t>
  </si>
  <si>
    <t>M Satish</t>
  </si>
  <si>
    <t>V Sreedhar, H.No.2-39, Gandhi Bomma Centre, Amarthaluru Mandal, Pyaparru, Guntur, AP - 522341`</t>
  </si>
  <si>
    <t>TOTAL</t>
  </si>
  <si>
    <t>Secured / Unsecured</t>
  </si>
  <si>
    <t>Unsecured</t>
  </si>
  <si>
    <t>Kotte Kanthaiah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</si>
</sst>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43" fontId="4" fillId="0" borderId="1" xfId="1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43" fontId="2" fillId="0" borderId="0" xfId="1" applyFont="1"/>
    <xf numFmtId="0" fontId="7" fillId="0" borderId="0" xfId="0" applyFont="1"/>
    <xf numFmtId="0" fontId="7" fillId="0" borderId="0" xfId="0" applyFont="1" applyAlignment="1">
      <alignment horizontal="center"/>
    </xf>
    <xf numFmtId="2" fontId="4" fillId="0" borderId="1" xfId="1" applyNumberFormat="1" applyFont="1" applyFill="1" applyBorder="1" applyAlignment="1">
      <alignment horizontal="right" vertical="top" wrapText="1"/>
    </xf>
    <xf numFmtId="0" fontId="4" fillId="0" borderId="5" xfId="0" applyFont="1" applyBorder="1" applyAlignment="1">
      <alignment horizontal="left" vertical="top" wrapText="1"/>
    </xf>
    <xf numFmtId="43" fontId="4" fillId="0" borderId="5" xfId="1" applyFont="1" applyFill="1" applyBorder="1" applyAlignment="1">
      <alignment horizontal="left" vertical="top" wrapText="1"/>
    </xf>
    <xf numFmtId="43" fontId="8" fillId="0" borderId="1" xfId="0" applyNumberFormat="1" applyFont="1" applyBorder="1"/>
    <xf numFmtId="0" fontId="7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tabSelected="1" workbookViewId="0">
      <selection activeCell="B4" sqref="B4"/>
    </sheetView>
  </sheetViews>
  <sheetFormatPr defaultColWidth="9.140625" defaultRowHeight="15" x14ac:dyDescent="0.25"/>
  <cols>
    <col min="1" max="1" width="7" bestFit="1" customWidth="1"/>
    <col min="2" max="2" width="20" bestFit="1" customWidth="1"/>
    <col min="3" max="5" width="14.42578125" customWidth="1"/>
    <col min="6" max="6" width="13.140625" customWidth="1"/>
  </cols>
  <sheetData>
    <row r="1" spans="1:6" s="1" customFormat="1" ht="42" customHeight="1" x14ac:dyDescent="0.25">
      <c r="A1" s="20" t="s">
        <v>29</v>
      </c>
      <c r="B1" s="21"/>
      <c r="C1" s="21"/>
      <c r="D1" s="21"/>
      <c r="E1" s="21"/>
      <c r="F1" s="21"/>
    </row>
    <row r="2" spans="1:6" s="1" customFormat="1" ht="33.75" customHeight="1" x14ac:dyDescent="0.25">
      <c r="A2" s="18" t="s">
        <v>30</v>
      </c>
      <c r="B2" s="19"/>
      <c r="C2" s="19"/>
      <c r="D2" s="19"/>
      <c r="E2" s="19"/>
      <c r="F2" s="19"/>
    </row>
    <row r="3" spans="1:6" ht="78.75" customHeight="1" x14ac:dyDescent="0.25">
      <c r="A3" s="13" t="s">
        <v>0</v>
      </c>
      <c r="B3" s="13" t="s">
        <v>1</v>
      </c>
      <c r="C3" s="14" t="s">
        <v>28</v>
      </c>
      <c r="D3" s="14" t="s">
        <v>31</v>
      </c>
      <c r="E3" s="14" t="s">
        <v>27</v>
      </c>
      <c r="F3" s="5" t="s">
        <v>37</v>
      </c>
    </row>
    <row r="4" spans="1:6" s="10" customFormat="1" ht="105" customHeight="1" x14ac:dyDescent="0.25">
      <c r="A4" s="6">
        <v>1</v>
      </c>
      <c r="B4" s="6" t="s">
        <v>17</v>
      </c>
      <c r="C4" s="7">
        <f>40000*3</f>
        <v>120000</v>
      </c>
      <c r="D4" s="7">
        <v>108387</v>
      </c>
      <c r="E4" s="7">
        <f>SUM(C4-D4)</f>
        <v>11613</v>
      </c>
      <c r="F4" s="17" t="s">
        <v>38</v>
      </c>
    </row>
    <row r="5" spans="1:6" s="10" customFormat="1" ht="125.25" customHeight="1" x14ac:dyDescent="0.25">
      <c r="A5" s="6">
        <v>2</v>
      </c>
      <c r="B5" s="6" t="s">
        <v>16</v>
      </c>
      <c r="C5" s="7">
        <v>35493</v>
      </c>
      <c r="D5" s="7">
        <v>35493</v>
      </c>
      <c r="E5" s="12">
        <f>SUM(C5-D5)</f>
        <v>0</v>
      </c>
      <c r="F5" s="17" t="s">
        <v>38</v>
      </c>
    </row>
    <row r="6" spans="1:6" s="11" customFormat="1" ht="90" x14ac:dyDescent="0.25">
      <c r="A6" s="6">
        <f>+A4+1</f>
        <v>2</v>
      </c>
      <c r="B6" s="6" t="s">
        <v>19</v>
      </c>
      <c r="C6" s="7">
        <f>311800+146000</f>
        <v>457800</v>
      </c>
      <c r="D6" s="7">
        <v>457800</v>
      </c>
      <c r="E6" s="12">
        <f>SUM(C6-D6)</f>
        <v>0</v>
      </c>
      <c r="F6" s="17" t="s">
        <v>38</v>
      </c>
    </row>
    <row r="7" spans="1:6" s="8" customFormat="1" x14ac:dyDescent="0.25">
      <c r="A7" s="6">
        <f>+A6+1</f>
        <v>3</v>
      </c>
      <c r="B7" s="6" t="s">
        <v>8</v>
      </c>
      <c r="C7" s="7">
        <v>13560</v>
      </c>
      <c r="D7" s="7">
        <v>13560</v>
      </c>
      <c r="E7" s="12">
        <f t="shared" ref="E7:E16" si="0">SUM(C7-D7)</f>
        <v>0</v>
      </c>
      <c r="F7" s="17" t="s">
        <v>38</v>
      </c>
    </row>
    <row r="8" spans="1:6" s="8" customFormat="1" x14ac:dyDescent="0.25">
      <c r="A8" s="6">
        <f>+A7+1</f>
        <v>4</v>
      </c>
      <c r="B8" s="6" t="s">
        <v>9</v>
      </c>
      <c r="C8" s="7">
        <v>225000</v>
      </c>
      <c r="D8" s="7">
        <v>225000</v>
      </c>
      <c r="E8" s="12">
        <f t="shared" si="0"/>
        <v>0</v>
      </c>
      <c r="F8" s="17" t="s">
        <v>38</v>
      </c>
    </row>
    <row r="9" spans="1:6" s="8" customFormat="1" ht="45" x14ac:dyDescent="0.25">
      <c r="A9" s="6">
        <f>+A8+1</f>
        <v>5</v>
      </c>
      <c r="B9" s="6" t="s">
        <v>10</v>
      </c>
      <c r="C9" s="7">
        <f>20000*4</f>
        <v>80000</v>
      </c>
      <c r="D9" s="7">
        <v>60000</v>
      </c>
      <c r="E9" s="7">
        <f t="shared" si="0"/>
        <v>20000</v>
      </c>
      <c r="F9" s="17" t="s">
        <v>38</v>
      </c>
    </row>
    <row r="10" spans="1:6" s="10" customFormat="1" ht="90" x14ac:dyDescent="0.25">
      <c r="A10" s="6">
        <f t="shared" ref="A10:A32" si="1">+A9+1</f>
        <v>6</v>
      </c>
      <c r="B10" s="4" t="s">
        <v>18</v>
      </c>
      <c r="C10" s="7">
        <f>18000*4</f>
        <v>72000</v>
      </c>
      <c r="D10" s="7">
        <v>54000</v>
      </c>
      <c r="E10" s="7">
        <f t="shared" si="0"/>
        <v>18000</v>
      </c>
      <c r="F10" s="17" t="s">
        <v>38</v>
      </c>
    </row>
    <row r="11" spans="1:6" s="1" customFormat="1" x14ac:dyDescent="0.25">
      <c r="A11" s="6">
        <f t="shared" si="1"/>
        <v>7</v>
      </c>
      <c r="B11" s="6" t="s">
        <v>11</v>
      </c>
      <c r="C11" s="7">
        <f>30000*3</f>
        <v>90000</v>
      </c>
      <c r="D11" s="7">
        <v>66774</v>
      </c>
      <c r="E11" s="7">
        <f t="shared" si="0"/>
        <v>23226</v>
      </c>
      <c r="F11" s="17" t="s">
        <v>38</v>
      </c>
    </row>
    <row r="12" spans="1:6" s="1" customFormat="1" x14ac:dyDescent="0.25">
      <c r="A12" s="6">
        <f t="shared" si="1"/>
        <v>8</v>
      </c>
      <c r="B12" s="6" t="s">
        <v>12</v>
      </c>
      <c r="C12" s="7">
        <v>12204</v>
      </c>
      <c r="D12" s="7">
        <v>12204</v>
      </c>
      <c r="E12" s="12">
        <f t="shared" si="0"/>
        <v>0</v>
      </c>
      <c r="F12" s="17" t="s">
        <v>38</v>
      </c>
    </row>
    <row r="13" spans="1:6" s="1" customFormat="1" x14ac:dyDescent="0.25">
      <c r="A13" s="6">
        <f t="shared" si="1"/>
        <v>9</v>
      </c>
      <c r="B13" s="6" t="s">
        <v>13</v>
      </c>
      <c r="C13" s="7">
        <v>62988</v>
      </c>
      <c r="D13" s="7">
        <v>62988</v>
      </c>
      <c r="E13" s="12">
        <f t="shared" si="0"/>
        <v>0</v>
      </c>
      <c r="F13" s="17" t="s">
        <v>38</v>
      </c>
    </row>
    <row r="14" spans="1:6" s="1" customFormat="1" x14ac:dyDescent="0.25">
      <c r="A14" s="6">
        <f t="shared" si="1"/>
        <v>10</v>
      </c>
      <c r="B14" s="6" t="s">
        <v>14</v>
      </c>
      <c r="C14" s="7">
        <v>281000</v>
      </c>
      <c r="D14" s="7">
        <v>281000</v>
      </c>
      <c r="E14" s="12">
        <f t="shared" si="0"/>
        <v>0</v>
      </c>
      <c r="F14" s="17" t="s">
        <v>38</v>
      </c>
    </row>
    <row r="15" spans="1:6" s="1" customFormat="1" x14ac:dyDescent="0.25">
      <c r="A15" s="6">
        <f t="shared" si="1"/>
        <v>11</v>
      </c>
      <c r="B15" s="6" t="s">
        <v>15</v>
      </c>
      <c r="C15" s="7">
        <v>29894</v>
      </c>
      <c r="D15" s="7">
        <v>29894</v>
      </c>
      <c r="E15" s="12">
        <f t="shared" si="0"/>
        <v>0</v>
      </c>
      <c r="F15" s="17" t="s">
        <v>38</v>
      </c>
    </row>
    <row r="16" spans="1:6" s="10" customFormat="1" ht="135" x14ac:dyDescent="0.25">
      <c r="A16" s="6">
        <f t="shared" si="1"/>
        <v>12</v>
      </c>
      <c r="B16" s="6" t="s">
        <v>23</v>
      </c>
      <c r="C16" s="7">
        <f>286898+67200</f>
        <v>354098</v>
      </c>
      <c r="D16" s="7">
        <v>354098</v>
      </c>
      <c r="E16" s="12">
        <f t="shared" si="0"/>
        <v>0</v>
      </c>
      <c r="F16" s="17" t="s">
        <v>38</v>
      </c>
    </row>
    <row r="17" spans="1:6" s="8" customFormat="1" ht="30" x14ac:dyDescent="0.25">
      <c r="A17" s="6">
        <f t="shared" si="1"/>
        <v>13</v>
      </c>
      <c r="B17" s="6" t="s">
        <v>2</v>
      </c>
      <c r="C17" s="7">
        <f>42000*3</f>
        <v>126000</v>
      </c>
      <c r="D17" s="7">
        <v>117793</v>
      </c>
      <c r="E17" s="7">
        <f t="shared" ref="E17:E19" si="2">SUM(C17-D17)</f>
        <v>8207</v>
      </c>
      <c r="F17" s="17" t="s">
        <v>38</v>
      </c>
    </row>
    <row r="18" spans="1:6" s="1" customFormat="1" ht="30" x14ac:dyDescent="0.25">
      <c r="A18" s="6">
        <f t="shared" si="1"/>
        <v>14</v>
      </c>
      <c r="B18" s="6" t="s">
        <v>3</v>
      </c>
      <c r="C18" s="7">
        <v>90000</v>
      </c>
      <c r="D18" s="7">
        <v>87097</v>
      </c>
      <c r="E18" s="7">
        <f t="shared" si="2"/>
        <v>2903</v>
      </c>
      <c r="F18" s="17" t="s">
        <v>38</v>
      </c>
    </row>
    <row r="19" spans="1:6" s="1" customFormat="1" x14ac:dyDescent="0.25">
      <c r="A19" s="6">
        <f t="shared" si="1"/>
        <v>15</v>
      </c>
      <c r="B19" s="6" t="s">
        <v>4</v>
      </c>
      <c r="C19" s="7">
        <f>21000*3</f>
        <v>63000</v>
      </c>
      <c r="D19" s="7">
        <v>35780</v>
      </c>
      <c r="E19" s="7">
        <f t="shared" si="2"/>
        <v>27220</v>
      </c>
      <c r="F19" s="17" t="s">
        <v>38</v>
      </c>
    </row>
    <row r="20" spans="1:6" s="8" customFormat="1" x14ac:dyDescent="0.25">
      <c r="A20" s="6">
        <f t="shared" si="1"/>
        <v>16</v>
      </c>
      <c r="B20" s="6" t="s">
        <v>7</v>
      </c>
      <c r="C20" s="7">
        <f>16000*3</f>
        <v>48000</v>
      </c>
      <c r="D20" s="7">
        <v>15867</v>
      </c>
      <c r="E20" s="7">
        <f t="shared" ref="E20:E24" si="3">SUM(C20-D20)</f>
        <v>32133</v>
      </c>
      <c r="F20" s="17" t="s">
        <v>38</v>
      </c>
    </row>
    <row r="21" spans="1:6" s="1" customFormat="1" ht="30" x14ac:dyDescent="0.25">
      <c r="A21" s="6">
        <f t="shared" si="1"/>
        <v>17</v>
      </c>
      <c r="B21" s="6" t="s">
        <v>5</v>
      </c>
      <c r="C21" s="7">
        <v>94350</v>
      </c>
      <c r="D21" s="7">
        <v>94320</v>
      </c>
      <c r="E21" s="7">
        <f t="shared" si="3"/>
        <v>30</v>
      </c>
      <c r="F21" s="17" t="s">
        <v>38</v>
      </c>
    </row>
    <row r="22" spans="1:6" s="8" customFormat="1" x14ac:dyDescent="0.25">
      <c r="A22" s="6">
        <f t="shared" si="1"/>
        <v>18</v>
      </c>
      <c r="B22" s="6" t="s">
        <v>6</v>
      </c>
      <c r="C22" s="7">
        <f>54000</f>
        <v>54000</v>
      </c>
      <c r="D22" s="7">
        <v>44506</v>
      </c>
      <c r="E22" s="7">
        <f t="shared" si="3"/>
        <v>9494</v>
      </c>
      <c r="F22" s="17" t="s">
        <v>38</v>
      </c>
    </row>
    <row r="23" spans="1:6" s="11" customFormat="1" ht="105" x14ac:dyDescent="0.25">
      <c r="A23" s="6">
        <f t="shared" si="1"/>
        <v>19</v>
      </c>
      <c r="B23" s="6" t="s">
        <v>20</v>
      </c>
      <c r="C23" s="7">
        <v>385000</v>
      </c>
      <c r="D23" s="7">
        <v>385000</v>
      </c>
      <c r="E23" s="12">
        <f t="shared" si="3"/>
        <v>0</v>
      </c>
      <c r="F23" s="17" t="s">
        <v>38</v>
      </c>
    </row>
    <row r="24" spans="1:6" s="11" customFormat="1" ht="105" x14ac:dyDescent="0.25">
      <c r="A24" s="6">
        <f t="shared" si="1"/>
        <v>20</v>
      </c>
      <c r="B24" s="6" t="s">
        <v>35</v>
      </c>
      <c r="C24" s="7">
        <v>350000</v>
      </c>
      <c r="D24" s="7">
        <v>350000</v>
      </c>
      <c r="E24" s="12">
        <f t="shared" si="3"/>
        <v>0</v>
      </c>
      <c r="F24" s="17" t="s">
        <v>38</v>
      </c>
    </row>
    <row r="25" spans="1:6" s="11" customFormat="1" x14ac:dyDescent="0.25">
      <c r="A25" s="6">
        <f t="shared" si="1"/>
        <v>21</v>
      </c>
      <c r="B25" s="6" t="s">
        <v>32</v>
      </c>
      <c r="C25" s="7">
        <v>27789</v>
      </c>
      <c r="D25" s="7">
        <v>27781</v>
      </c>
      <c r="E25" s="7">
        <f t="shared" ref="E25:E33" si="4">SUM(C25-D25)</f>
        <v>8</v>
      </c>
      <c r="F25" s="17" t="s">
        <v>38</v>
      </c>
    </row>
    <row r="26" spans="1:6" s="11" customFormat="1" ht="30" x14ac:dyDescent="0.25">
      <c r="A26" s="6">
        <f t="shared" si="1"/>
        <v>22</v>
      </c>
      <c r="B26" s="6" t="s">
        <v>33</v>
      </c>
      <c r="C26" s="7">
        <v>72000</v>
      </c>
      <c r="D26" s="7">
        <v>64309</v>
      </c>
      <c r="E26" s="7">
        <f t="shared" si="4"/>
        <v>7691</v>
      </c>
      <c r="F26" s="17" t="s">
        <v>38</v>
      </c>
    </row>
    <row r="27" spans="1:6" s="11" customFormat="1" x14ac:dyDescent="0.25">
      <c r="A27" s="6">
        <f t="shared" si="1"/>
        <v>23</v>
      </c>
      <c r="B27" s="6" t="s">
        <v>34</v>
      </c>
      <c r="C27" s="7">
        <v>52000</v>
      </c>
      <c r="D27" s="7">
        <v>52000</v>
      </c>
      <c r="E27" s="12">
        <f t="shared" si="4"/>
        <v>0</v>
      </c>
      <c r="F27" s="17" t="s">
        <v>38</v>
      </c>
    </row>
    <row r="28" spans="1:6" s="11" customFormat="1" ht="120" x14ac:dyDescent="0.25">
      <c r="A28" s="6">
        <f t="shared" si="1"/>
        <v>24</v>
      </c>
      <c r="B28" s="6" t="s">
        <v>21</v>
      </c>
      <c r="C28" s="7">
        <v>125000</v>
      </c>
      <c r="D28" s="7">
        <v>125000</v>
      </c>
      <c r="E28" s="12">
        <f t="shared" si="4"/>
        <v>0</v>
      </c>
      <c r="F28" s="17" t="s">
        <v>38</v>
      </c>
    </row>
    <row r="29" spans="1:6" s="11" customFormat="1" ht="120" x14ac:dyDescent="0.25">
      <c r="A29" s="6">
        <f t="shared" si="1"/>
        <v>25</v>
      </c>
      <c r="B29" s="6" t="s">
        <v>22</v>
      </c>
      <c r="C29" s="7">
        <f>30000+87092</f>
        <v>117092</v>
      </c>
      <c r="D29" s="7">
        <v>117092</v>
      </c>
      <c r="E29" s="12">
        <f t="shared" si="4"/>
        <v>0</v>
      </c>
      <c r="F29" s="17" t="s">
        <v>38</v>
      </c>
    </row>
    <row r="30" spans="1:6" s="11" customFormat="1" ht="75" x14ac:dyDescent="0.25">
      <c r="A30" s="6">
        <f t="shared" si="1"/>
        <v>26</v>
      </c>
      <c r="B30" s="6" t="s">
        <v>24</v>
      </c>
      <c r="C30" s="7">
        <v>52000</v>
      </c>
      <c r="D30" s="7">
        <v>52000</v>
      </c>
      <c r="E30" s="12">
        <f t="shared" si="4"/>
        <v>0</v>
      </c>
      <c r="F30" s="17" t="s">
        <v>38</v>
      </c>
    </row>
    <row r="31" spans="1:6" s="11" customFormat="1" ht="60" x14ac:dyDescent="0.25">
      <c r="A31" s="6">
        <f t="shared" si="1"/>
        <v>27</v>
      </c>
      <c r="B31" s="6" t="s">
        <v>25</v>
      </c>
      <c r="C31" s="7">
        <v>52000</v>
      </c>
      <c r="D31" s="7">
        <v>52000</v>
      </c>
      <c r="E31" s="12">
        <f t="shared" si="4"/>
        <v>0</v>
      </c>
      <c r="F31" s="17" t="s">
        <v>38</v>
      </c>
    </row>
    <row r="32" spans="1:6" s="3" customFormat="1" ht="75" x14ac:dyDescent="0.4">
      <c r="A32" s="6">
        <f t="shared" si="1"/>
        <v>28</v>
      </c>
      <c r="B32" s="6" t="s">
        <v>26</v>
      </c>
      <c r="C32" s="7">
        <v>237000</v>
      </c>
      <c r="D32" s="7">
        <v>237000</v>
      </c>
      <c r="E32" s="12">
        <f t="shared" si="4"/>
        <v>0</v>
      </c>
      <c r="F32" s="17" t="s">
        <v>38</v>
      </c>
    </row>
    <row r="33" spans="1:6" s="3" customFormat="1" ht="17.25" x14ac:dyDescent="0.4">
      <c r="A33" s="6">
        <v>29</v>
      </c>
      <c r="B33" s="6" t="s">
        <v>39</v>
      </c>
      <c r="C33" s="7">
        <v>80000</v>
      </c>
      <c r="D33" s="7">
        <v>80000</v>
      </c>
      <c r="E33" s="12">
        <f t="shared" si="4"/>
        <v>0</v>
      </c>
      <c r="F33" s="17" t="s">
        <v>38</v>
      </c>
    </row>
    <row r="34" spans="1:6" s="1" customFormat="1" x14ac:dyDescent="0.25">
      <c r="A34" s="2">
        <f>COUNT(A4:A33)</f>
        <v>30</v>
      </c>
      <c r="B34" s="2" t="s">
        <v>36</v>
      </c>
      <c r="C34" s="15">
        <f>SUM(C4:C33)</f>
        <v>3859268</v>
      </c>
      <c r="D34" s="15">
        <f>SUM(D4:D33)</f>
        <v>3698743</v>
      </c>
      <c r="E34" s="15">
        <f>SUM(E4:E33)</f>
        <v>160525</v>
      </c>
      <c r="F34" s="16"/>
    </row>
    <row r="35" spans="1:6" s="1" customFormat="1" x14ac:dyDescent="0.25">
      <c r="C35" s="9"/>
      <c r="D35" s="9"/>
      <c r="E35" s="9"/>
    </row>
    <row r="36" spans="1:6" s="1" customFormat="1" x14ac:dyDescent="0.25">
      <c r="C36" s="9"/>
      <c r="D36" s="9"/>
      <c r="E36" s="9"/>
    </row>
  </sheetData>
  <mergeCells count="2">
    <mergeCell ref="A2:F2"/>
    <mergeCell ref="A1:F1"/>
  </mergeCells>
  <pageMargins left="0.39370078740157483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Employees - Form E %</vt:lpstr>
      <vt:lpstr>'Employees - Form E %'!Print_Area</vt:lpstr>
      <vt:lpstr>'Employees - Form E %'!Print_Titles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</dc:creator>
  <cp:lastModifiedBy>global pc</cp:lastModifiedBy>
  <cp:lastPrinted>2023-11-22T10:20:35Z</cp:lastPrinted>
  <dcterms:created xsi:type="dcterms:W3CDTF">2022-01-20T14:10:06Z</dcterms:created>
  <dcterms:modified xsi:type="dcterms:W3CDTF">2023-11-22T10:39:01Z</dcterms:modified>
</cp:coreProperties>
</file>